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240" yWindow="465" windowWidth="20730" windowHeight="11760" activeTab="3"/>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M16" i="6" l="1"/>
  <c r="E4" i="3"/>
  <c r="E5" i="3"/>
  <c r="E6" i="3"/>
  <c r="E7" i="3"/>
  <c r="E8" i="3"/>
  <c r="E9" i="3"/>
  <c r="I9" i="3" s="1"/>
  <c r="E10" i="3"/>
  <c r="L10" i="3" s="1"/>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F5" i="2"/>
  <c r="D4" i="3"/>
  <c r="U5" i="2"/>
  <c r="F6" i="2"/>
  <c r="D5" i="3"/>
  <c r="U6" i="2"/>
  <c r="F7" i="2"/>
  <c r="F8" i="2"/>
  <c r="D7" i="3"/>
  <c r="U8" i="2"/>
  <c r="F9" i="2"/>
  <c r="D8" i="3"/>
  <c r="U9" i="2"/>
  <c r="F10" i="2"/>
  <c r="D9" i="3"/>
  <c r="U10" i="2"/>
  <c r="F11" i="2"/>
  <c r="D10" i="3"/>
  <c r="U11" i="2"/>
  <c r="F12" i="2"/>
  <c r="D11" i="3"/>
  <c r="U12" i="2"/>
  <c r="F13" i="2"/>
  <c r="D12" i="3"/>
  <c r="U13" i="2"/>
  <c r="F14" i="2"/>
  <c r="D13" i="3" s="1"/>
  <c r="U14" i="2" s="1"/>
  <c r="F15" i="2"/>
  <c r="D14" i="3"/>
  <c r="U15" i="2"/>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M10" i="3"/>
  <c r="K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Q9" i="3"/>
  <c r="F9" i="3"/>
  <c r="R9" i="3"/>
  <c r="G9" i="3"/>
  <c r="P9" i="3"/>
  <c r="K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 r="Q13" i="3" l="1"/>
  <c r="R13" i="3"/>
  <c r="H13" i="3"/>
  <c r="O13" i="3"/>
  <c r="I13" i="3"/>
  <c r="J13" i="3"/>
  <c r="P13" i="3"/>
  <c r="N13" i="3"/>
  <c r="G13" i="3"/>
  <c r="V14" i="2"/>
  <c r="F13" i="3"/>
  <c r="K13" i="3"/>
  <c r="L13" i="3"/>
  <c r="M13" i="3"/>
  <c r="F10" i="3"/>
  <c r="I10" i="3"/>
  <c r="H9" i="3"/>
  <c r="N9" i="3"/>
  <c r="M9" i="3"/>
  <c r="O10" i="3"/>
  <c r="J10" i="3"/>
  <c r="P10" i="3"/>
  <c r="M14" i="6"/>
  <c r="M18" i="6" s="1"/>
  <c r="R10" i="3"/>
  <c r="L9" i="3"/>
  <c r="O9" i="3"/>
  <c r="J9" i="3"/>
  <c r="N10" i="3"/>
  <c r="Q10"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<sst xmlns="http://schemas.openxmlformats.org/spreadsheetml/2006/main" count="191" uniqueCount="122">
  <si>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</si>
  <si>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</si>
  <si>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</si>
  <si>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</si>
  <si>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</si>
  <si>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</si>
  <si>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</si>
  <si>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</si>
  <si>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</si>
  <si>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</si>
  <si>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</si>
  <si>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</si>
  <si>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</si>
  <si>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</si>
  <si>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</si>
  <si>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</si>
  <si>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</si>
  <si>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</si>
  <si>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</si>
  <si>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</si>
  <si>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</si>
  <si>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</si>
  <si>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</si>
  <si>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</si>
  <si>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</si>
  <si>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</si>
  <si>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</si>
  <si>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</si>
  <si>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</si>
  <si>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</si>
  <si>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</si>
  <si>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</si>
  <si>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</si>
  <si>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</si>
  <si>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</si>
  <si>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</si>
  <si>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</si>
  <si>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</si>
  <si>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</si>
  <si>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</si>
  <si>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</si>
  <si>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</si>
  <si>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</si>
  <si>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</si>
  <si>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</si>
  <si>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</si>
  <si>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</si>
  <si>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</si>
  <si>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</si>
  <si>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</si>
  <si>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</si>
  <si>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</si>
  <si>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</si>
  <si>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</si>
  <si>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</si>
  <si>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</si>
  <si>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</si>
  <si>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</si>
  <si>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</si>
  <si>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</si>
  <si>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</si>
  <si>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</si>
  <si>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</si>
  <si>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</si>
  <si>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</si>
  <si>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</si>
  <si>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</si>
  <si>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</si>
  <si>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</si>
  <si>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</si>
  <si>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</si>
  <si>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</si>
  <si>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</si>
  <si>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</si>
  <si>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</si>
  <si>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</si>
  <si>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</si>
  <si>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</si>
  <si>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</si>
  <si>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</si>
  <si>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</si>
  <si>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</si>
  <si>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</si>
  <si>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</si>
  <si>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</si>
  <si>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</si>
  <si>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</si>
  <si>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</si>
  <si>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</si>
  <si>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</si>
  <si>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</si>
  <si>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</si>
  <si>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</si>
  <si>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</si>
  <si>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</si>
  <si>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</si>
  <si>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</si>
  <si>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</si>
  <si>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12.5m Ropes</t>
  </si>
  <si>
    <t>200m Obs</t>
  </si>
  <si>
    <t>50m Carry</t>
  </si>
  <si>
    <t>100m Carry</t>
  </si>
  <si>
    <t>Crawley Open 2015</t>
  </si>
  <si>
    <t>28th November 2015</t>
  </si>
  <si>
    <t/>
  </si>
  <si>
    <t>Jess</t>
  </si>
  <si>
    <t>RASCALS</t>
  </si>
  <si>
    <t>Lockwood</t>
  </si>
  <si>
    <t>Jennie</t>
  </si>
  <si>
    <t>Hancock</t>
  </si>
  <si>
    <t>Jessica</t>
  </si>
  <si>
    <t>Evans</t>
  </si>
  <si>
    <t>Amy</t>
  </si>
  <si>
    <t>Butterworth</t>
  </si>
  <si>
    <t>Abi</t>
  </si>
  <si>
    <t>Crump</t>
  </si>
  <si>
    <t>Frazer</t>
  </si>
  <si>
    <t>6 x 50 Obs</t>
  </si>
  <si>
    <t>6 x 50 Free</t>
  </si>
  <si>
    <t>JM</t>
  </si>
  <si>
    <t>NT</t>
  </si>
  <si>
    <t>TBC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</si>
</sst>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7">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3">
    <dxf>
      <font>
        <color rgb="FF9C6500"/>
      </font>
      <fill>
        <patternFill>
          <bgColor rgb="FFFFEB9C"/>
        </patternFill>
      </fill>
    </dxf>
    <dxf>
      <font>
        <color rgb="FF006100"/>
      </font>
      <fill>
        <patternFill>
          <bgColor rgb="FFC6EFCE"/>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workbookViewId="0">
      <selection activeCell="H17" sqref="H17"/>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
      <c r="B1" t="s">
        <v>0</v>
      </c>
      <c r="C1" s="2" t="s">
        <v>95</v>
      </c>
    </row>
    <row r="3" spans="1:13" x14ac:dyDescent="0.2">
      <c r="B3" t="s">
        <v>1</v>
      </c>
      <c r="C3" s="1">
        <v>16</v>
      </c>
      <c r="G3">
        <v>0</v>
      </c>
      <c r="H3" t="s">
        <v>10</v>
      </c>
      <c r="L3" t="s">
        <v>17</v>
      </c>
      <c r="M3" s="2"/>
    </row>
    <row r="4" spans="1:13" x14ac:dyDescent="0.2">
      <c r="G4">
        <v>1</v>
      </c>
      <c r="H4" t="s">
        <v>11</v>
      </c>
    </row>
    <row r="5" spans="1:13" x14ac:dyDescent="0.2">
      <c r="B5" t="s">
        <v>9</v>
      </c>
      <c r="C5" s="3">
        <v>42336</v>
      </c>
      <c r="G5">
        <v>2</v>
      </c>
      <c r="H5" t="s">
        <v>12</v>
      </c>
    </row>
    <row r="6" spans="1:13" x14ac:dyDescent="0.2">
      <c r="B6" t="s">
        <v>23</v>
      </c>
      <c r="C6" s="5">
        <v>42420</v>
      </c>
    </row>
    <row r="7" spans="1:13" x14ac:dyDescent="0.2">
      <c r="K7" t="s">
        <v>26</v>
      </c>
      <c r="L7" s="4" t="s">
        <v>27</v>
      </c>
      <c r="M7" s="4" t="s">
        <v>28</v>
      </c>
    </row>
    <row r="8" spans="1:13" x14ac:dyDescent="0.2">
      <c r="B8" t="s">
        <v>3</v>
      </c>
      <c r="C8" s="4" t="s">
        <v>79</v>
      </c>
      <c r="D8" s="4" t="s">
        <v>6</v>
      </c>
      <c r="E8" s="4" t="s">
        <v>7</v>
      </c>
      <c r="F8" s="4" t="s">
        <v>8</v>
      </c>
      <c r="G8" s="4" t="s">
        <v>94</v>
      </c>
      <c r="L8" s="4" t="s">
        <v>30</v>
      </c>
      <c r="M8" s="4" t="s">
        <v>29</v>
      </c>
    </row>
    <row r="9" spans="1:13" x14ac:dyDescent="0.2">
      <c r="B9" t="s">
        <v>4</v>
      </c>
      <c r="C9" s="4">
        <v>11</v>
      </c>
      <c r="D9" s="4">
        <v>12</v>
      </c>
      <c r="E9" s="4">
        <v>15</v>
      </c>
      <c r="F9" s="4">
        <v>18</v>
      </c>
      <c r="G9" s="4">
        <v>1</v>
      </c>
      <c r="L9" s="4" t="s">
        <v>96</v>
      </c>
      <c r="M9" s="4" t="s">
        <v>97</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5">
      <c r="A12" s="4">
        <v>21</v>
      </c>
      <c r="B12" s="4" t="s">
        <v>98</v>
      </c>
      <c r="C12" s="4"/>
      <c r="D12" s="4">
        <v>1</v>
      </c>
      <c r="E12" s="4"/>
      <c r="F12" s="4">
        <v>1</v>
      </c>
      <c r="G12" s="4">
        <v>1</v>
      </c>
      <c r="L12" s="4"/>
      <c r="M12" s="4"/>
    </row>
    <row r="13" spans="1:13" x14ac:dyDescent="0.25">
      <c r="A13" s="4">
        <v>1</v>
      </c>
      <c r="B13" s="4" t="s">
        <v>99</v>
      </c>
      <c r="C13" s="4"/>
      <c r="D13" s="4">
        <v>1</v>
      </c>
      <c r="E13" s="4"/>
      <c r="F13" s="4">
        <v>1</v>
      </c>
      <c r="G13" s="4">
        <v>1</v>
      </c>
      <c r="L13" s="4"/>
      <c r="M13" s="4"/>
    </row>
    <row r="14" spans="1:13" x14ac:dyDescent="0.25">
      <c r="A14" s="4">
        <v>2</v>
      </c>
      <c r="B14" s="4" t="s">
        <v>100</v>
      </c>
      <c r="C14" s="4"/>
      <c r="D14" s="4">
        <v>1</v>
      </c>
      <c r="E14" s="4"/>
      <c r="F14" s="4">
        <v>1</v>
      </c>
      <c r="G14" s="4">
        <v>1</v>
      </c>
      <c r="L14" s="4"/>
      <c r="M14" s="4"/>
    </row>
    <row r="15" spans="1:13" x14ac:dyDescent="0.25">
      <c r="A15" s="4">
        <v>4</v>
      </c>
      <c r="B15" s="4" t="s">
        <v>101</v>
      </c>
      <c r="C15" s="4"/>
      <c r="D15" s="4">
        <v>1</v>
      </c>
      <c r="E15" s="4"/>
      <c r="F15" s="4">
        <v>1</v>
      </c>
      <c r="G15" s="4">
        <v>1</v>
      </c>
      <c r="L15" s="4"/>
      <c r="M15" s="4"/>
    </row>
    <row r="16" spans="1:13" x14ac:dyDescent="0.25">
      <c r="A16" s="4">
        <v>30</v>
      </c>
      <c r="B16" s="4" t="s">
        <v>117</v>
      </c>
      <c r="C16" s="4"/>
      <c r="D16" s="4">
        <v>1</v>
      </c>
      <c r="E16" s="4"/>
      <c r="F16" s="4">
        <v>1</v>
      </c>
      <c r="G16" s="4"/>
    </row>
    <row r="17" spans="1:17" x14ac:dyDescent="0.25">
      <c r="A17" s="4">
        <v>31</v>
      </c>
      <c r="B17" s="4" t="s">
        <v>118</v>
      </c>
      <c r="C17" s="4"/>
      <c r="D17" s="4">
        <v>1</v>
      </c>
      <c r="E17" s="4"/>
      <c r="F17" s="4">
        <v>1</v>
      </c>
      <c r="G17" s="4"/>
    </row>
    <row r="18" spans="1:17" x14ac:dyDescent="0.25">
      <c r="A18" s="4"/>
      <c r="B18" s="4"/>
      <c r="C18" s="4"/>
      <c r="D18" s="4"/>
      <c r="E18" s="4"/>
      <c r="F18" s="4"/>
      <c r="G18" s="4"/>
      <c r="L18" s="73" t="s">
        <v>86</v>
      </c>
      <c r="M18" s="73"/>
      <c r="N18" s="73" t="s">
        <v>87</v>
      </c>
      <c r="O18" s="73"/>
      <c r="P18" s="73"/>
      <c r="Q18" s="73"/>
    </row>
    <row r="19" spans="1:17" x14ac:dyDescent="0.25">
      <c r="A19" s="4"/>
      <c r="B19" s="4"/>
      <c r="C19" s="4"/>
      <c r="D19" s="4"/>
      <c r="E19" s="4"/>
      <c r="F19" s="4"/>
      <c r="G19" s="4"/>
      <c r="L19" s="75"/>
      <c r="M19" s="75" t="s">
        <v>79</v>
      </c>
      <c r="N19" s="75" t="s">
        <v>6</v>
      </c>
      <c r="O19" s="75" t="s">
        <v>7</v>
      </c>
      <c r="P19" s="75" t="s">
        <v>8</v>
      </c>
      <c r="Q19" s="75" t="s">
        <v>94</v>
      </c>
    </row>
    <row r="20" spans="1:17" x14ac:dyDescent="0.25">
      <c r="A20" s="4"/>
      <c r="B20" s="4"/>
      <c r="C20" s="4"/>
      <c r="D20" s="4"/>
      <c r="E20" s="4"/>
      <c r="F20" s="4"/>
      <c r="G20" s="4"/>
      <c r="L20" s="75" t="s">
        <v>27</v>
      </c>
      <c r="M20" s="74" t="s">
        <v>88</v>
      </c>
      <c r="N20" s="76" t="s">
        <v>89</v>
      </c>
      <c r="O20" s="76" t="s">
        <v>90</v>
      </c>
      <c r="P20" s="76" t="s">
        <v>27</v>
      </c>
      <c r="Q20" s="76"/>
    </row>
    <row r="21" spans="1:17" x14ac:dyDescent="0.25">
      <c r="A21" s="4"/>
      <c r="B21" s="4"/>
      <c r="C21" s="4"/>
      <c r="D21" s="4"/>
      <c r="E21" s="4"/>
      <c r="F21" s="4"/>
      <c r="G21" s="4"/>
      <c r="L21" s="75" t="s">
        <v>30</v>
      </c>
      <c r="M21" s="74" t="s">
        <v>91</v>
      </c>
      <c r="N21" s="76" t="s">
        <v>92</v>
      </c>
      <c r="O21" s="76" t="s">
        <v>93</v>
      </c>
      <c r="P21" s="76" t="s">
        <v>30</v>
      </c>
      <c r="Q21" s="76"/>
    </row>
    <row r="22" spans="1:17" x14ac:dyDescent="0.25">
      <c r="A22" s="4"/>
      <c r="B22" s="4"/>
      <c r="C22" s="4"/>
      <c r="D22" s="4"/>
      <c r="E22" s="4"/>
      <c r="F22" s="4"/>
      <c r="G22" s="4"/>
      <c r="L22" s="75" t="s">
        <v>96</v>
      </c>
      <c r="M22" s="74"/>
      <c r="N22" s="76" t="s">
        <v>119</v>
      </c>
      <c r="O22" s="76"/>
      <c r="P22" s="76" t="s">
        <v>96</v>
      </c>
      <c r="Q22" s="76" t="s">
        <v>120</v>
      </c>
    </row>
    <row r="23" spans="1:17" x14ac:dyDescent="0.25">
      <c r="A23" s="4"/>
      <c r="B23" s="4"/>
      <c r="C23" s="4"/>
      <c r="D23" s="4"/>
      <c r="E23" s="4"/>
      <c r="F23" s="4"/>
      <c r="G23" s="4"/>
      <c r="L23" s="75">
        <v>0</v>
      </c>
      <c r="M23" s="76"/>
      <c r="N23" s="76"/>
      <c r="O23" s="76"/>
      <c r="P23" s="76"/>
      <c r="Q23" s="76"/>
    </row>
    <row r="24" spans="1:17" x14ac:dyDescent="0.25">
      <c r="A24" s="4"/>
      <c r="B24" s="4"/>
      <c r="C24" s="4"/>
      <c r="D24" s="4"/>
      <c r="E24" s="4"/>
      <c r="F24" s="4"/>
      <c r="G24" s="4"/>
      <c r="L24" s="75">
        <v>0</v>
      </c>
      <c r="M24" s="74"/>
      <c r="N24" s="76"/>
      <c r="O24" s="76"/>
      <c r="P24" s="76"/>
      <c r="Q24" s="76"/>
    </row>
    <row r="25" spans="1:17" x14ac:dyDescent="0.25">
      <c r="L25" s="75">
        <v>0</v>
      </c>
      <c r="M25" s="74"/>
      <c r="N25" s="76"/>
      <c r="O25" s="76"/>
      <c r="P25" s="76"/>
      <c r="Q25" s="76"/>
    </row>
    <row r="26" spans="1:17" x14ac:dyDescent="0.25">
      <c r="A26" t="s">
        <v>14</v>
      </c>
      <c r="L26" s="75">
        <v>0</v>
      </c>
      <c r="M26" s="74"/>
      <c r="N26" s="76"/>
      <c r="O26" s="76"/>
      <c r="P26" s="76"/>
      <c r="Q26" s="76"/>
    </row>
    <row r="27" spans="1:17" x14ac:dyDescent="0.2">
      <c r="A27" s="4">
        <v>22</v>
      </c>
      <c r="B27" s="4" t="s">
        <v>35</v>
      </c>
      <c r="C27" s="4"/>
      <c r="D27" s="4">
        <v>1</v>
      </c>
      <c r="E27" s="4"/>
      <c r="F27" s="4">
        <v>1</v>
      </c>
      <c r="G27" s="4"/>
    </row>
    <row r="28" spans="1:17" x14ac:dyDescent="0.2">
      <c r="A28" s="4">
        <v>10</v>
      </c>
      <c r="B28" s="4" t="s">
        <v>16</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4" sqref="E14:H14"/>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95" thickBot="1" x14ac:dyDescent="0.25"/>
    <row r="2" spans="2:21" ht="17.100000000000001" thickBot="1" x14ac:dyDescent="0.25">
      <c r="E2" s="77" t="s">
        <v>102</v>
      </c>
      <c r="M2" s="78" t="s">
        <v>37</v>
      </c>
      <c r="N2" s="78"/>
      <c r="O2" s="79"/>
      <c r="P2" s="80">
        <v>42277</v>
      </c>
      <c r="Q2" s="81"/>
      <c r="R2" s="82"/>
    </row>
    <row r="3" spans="2:21" ht="7.5" customHeight="1" thickBot="1" x14ac:dyDescent="0.25"/>
    <row r="4" spans="2:21" ht="17.100000000000001" thickBot="1" x14ac:dyDescent="0.25">
      <c r="M4" s="78" t="s">
        <v>38</v>
      </c>
      <c r="N4" s="78"/>
      <c r="O4" s="83"/>
      <c r="P4" s="84">
        <f ca="1">P2-TODAY()</f>
        <v>-58</v>
      </c>
      <c r="Q4" s="85"/>
      <c r="R4" s="86"/>
    </row>
    <row r="5" spans="2:21" ht="20.100000000000001" x14ac:dyDescent="0.2">
      <c r="B5" s="87" t="s">
        <v>103</v>
      </c>
      <c r="C5" s="87"/>
      <c r="D5" s="87"/>
      <c r="E5" s="87"/>
      <c r="F5" s="87"/>
      <c r="G5" s="87"/>
      <c r="H5" s="87"/>
      <c r="I5" s="87"/>
      <c r="J5" s="87"/>
      <c r="K5" s="87"/>
      <c r="L5" s="87"/>
      <c r="P5" s="32"/>
    </row>
    <row r="6" spans="2:21" x14ac:dyDescent="0.2">
      <c r="B6" s="33" t="s">
        <v>39</v>
      </c>
    </row>
    <row r="7" spans="2:21" ht="3.75" customHeight="1" thickBot="1" x14ac:dyDescent="0.25"/>
    <row r="8" spans="2:21" x14ac:dyDescent="0.25">
      <c r="B8" s="34" t="s">
        <v>40</v>
      </c>
      <c r="P8" s="119"/>
      <c r="Q8" s="120"/>
      <c r="R8" s="120"/>
      <c r="S8" s="120"/>
      <c r="T8" s="120"/>
      <c r="U8" s="121"/>
    </row>
    <row r="9" spans="2:21" ht="3.75" customHeight="1" thickBot="1" x14ac:dyDescent="0.3">
      <c r="B9" s="35"/>
      <c r="P9" s="122"/>
      <c r="Q9" s="123"/>
      <c r="R9" s="123"/>
      <c r="S9" s="123"/>
      <c r="T9" s="123"/>
      <c r="U9" s="124"/>
    </row>
    <row r="10" spans="2:21" ht="15.95" thickBot="1" x14ac:dyDescent="0.25">
      <c r="B10" s="36" t="s">
        <v>41</v>
      </c>
      <c r="P10" s="88" t="s">
        <v>42</v>
      </c>
      <c r="Q10" s="89"/>
      <c r="R10" s="89"/>
      <c r="S10" s="89"/>
      <c r="T10" s="89"/>
      <c r="U10" s="90"/>
    </row>
    <row r="11" spans="2:21" ht="3.75" customHeight="1" thickBot="1" x14ac:dyDescent="0.25">
      <c r="P11" s="37"/>
      <c r="Q11" s="38"/>
      <c r="R11" s="38"/>
      <c r="S11" s="38"/>
      <c r="T11" s="38"/>
      <c r="U11" s="39"/>
    </row>
    <row r="12" spans="2:21" ht="15.75" customHeight="1" x14ac:dyDescent="0.25">
      <c r="B12" s="91" t="s">
        <v>43</v>
      </c>
      <c r="C12" s="91"/>
      <c r="D12" s="91"/>
      <c r="E12" s="91"/>
      <c r="F12" s="91"/>
      <c r="G12" s="91"/>
      <c r="H12" s="91"/>
      <c r="J12" s="92" t="s">
        <v>44</v>
      </c>
      <c r="K12" s="92"/>
      <c r="L12" s="92"/>
      <c r="M12" s="92"/>
      <c r="N12" s="92"/>
      <c r="P12" s="93" t="s">
        <v>45</v>
      </c>
      <c r="Q12" s="94"/>
      <c r="R12" s="94"/>
      <c r="S12" s="94"/>
      <c r="T12" s="94"/>
      <c r="U12" s="95"/>
    </row>
    <row r="13" spans="2:21" ht="4.5" customHeight="1" thickBot="1" x14ac:dyDescent="0.3">
      <c r="J13" s="27"/>
      <c r="K13" s="27"/>
      <c r="L13" s="27"/>
      <c r="M13" s="27"/>
      <c r="N13" s="27"/>
      <c r="P13" s="96"/>
      <c r="Q13" s="97"/>
      <c r="R13" s="97"/>
      <c r="S13" s="97"/>
      <c r="T13" s="97"/>
      <c r="U13" s="98"/>
    </row>
    <row r="14" spans="2:21" ht="15.75" customHeight="1" thickBot="1" x14ac:dyDescent="0.3">
      <c r="B14" s="102" t="s">
        <v>46</v>
      </c>
      <c r="C14" s="103"/>
      <c r="D14" s="104"/>
      <c r="E14" s="105" t="s">
        <v>106</v>
      </c>
      <c r="F14" s="106"/>
      <c r="G14" s="106"/>
      <c r="H14" s="107"/>
      <c r="J14" s="108" t="s">
        <v>47</v>
      </c>
      <c r="K14" s="109"/>
      <c r="L14" s="110"/>
      <c r="M14" s="111">
        <f>(COUNTIF(processing_ind!E7:E151,3)+COUNTIF(processing_ind!E7:E151,4))*20+COUNTIF(processing_ind!E7:E151,2)*15</f>
        <v>15</v>
      </c>
      <c r="N14" s="112"/>
      <c r="P14" s="96"/>
      <c r="Q14" s="97"/>
      <c r="R14" s="97"/>
      <c r="S14" s="97"/>
      <c r="T14" s="97"/>
      <c r="U14" s="98"/>
    </row>
    <row r="15" spans="2:21" ht="3.75" customHeight="1" thickBot="1" x14ac:dyDescent="0.3">
      <c r="B15" s="40"/>
      <c r="C15" s="40"/>
      <c r="D15" s="40"/>
      <c r="E15" s="40"/>
      <c r="F15" s="40"/>
      <c r="G15" s="40"/>
      <c r="H15" s="40"/>
      <c r="J15" s="69"/>
      <c r="K15" s="69"/>
      <c r="L15" s="69"/>
      <c r="M15" s="69"/>
      <c r="N15" s="27"/>
      <c r="P15" s="96"/>
      <c r="Q15" s="97"/>
      <c r="R15" s="97"/>
      <c r="S15" s="97"/>
      <c r="T15" s="97"/>
      <c r="U15" s="98"/>
    </row>
    <row r="16" spans="2:21" ht="15.75" customHeight="1" thickBot="1" x14ac:dyDescent="0.3">
      <c r="B16" s="113" t="s">
        <v>48</v>
      </c>
      <c r="C16" s="114"/>
      <c r="D16" s="115"/>
      <c r="E16" s="116"/>
      <c r="F16" s="117"/>
      <c r="G16" s="117"/>
      <c r="H16" s="118"/>
      <c r="I16" s="41"/>
      <c r="J16" s="70" t="s">
        <v>49</v>
      </c>
      <c r="K16" s="71"/>
      <c r="L16" s="72"/>
      <c r="M16" s="111">
        <f>(COUNTIF(Entry_Team!E4:E152,"F")+COUNTIF(Entry_Team!E4:E152,"M"))*20</f>
        <v>0</v>
      </c>
      <c r="N16" s="112"/>
      <c r="P16" s="99"/>
      <c r="Q16" s="100"/>
      <c r="R16" s="100"/>
      <c r="S16" s="100"/>
      <c r="T16" s="100"/>
      <c r="U16" s="101"/>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100000000000001" thickBot="1" x14ac:dyDescent="0.25">
      <c r="B18" s="113" t="s">
        <v>50</v>
      </c>
      <c r="C18" s="114"/>
      <c r="D18" s="115"/>
      <c r="E18" s="116"/>
      <c r="F18" s="117"/>
      <c r="G18" s="117"/>
      <c r="H18" s="118"/>
      <c r="J18" s="130" t="s">
        <v>51</v>
      </c>
      <c r="K18" s="131"/>
      <c r="L18" s="132"/>
      <c r="M18" s="133">
        <f>SUM(M14:N16)</f>
        <v>15</v>
      </c>
      <c r="N18" s="134"/>
      <c r="P18" s="135" t="s">
        <v>52</v>
      </c>
      <c r="Q18" s="136"/>
      <c r="R18" s="136"/>
      <c r="S18" s="136"/>
      <c r="T18" s="136"/>
      <c r="U18" s="137"/>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3">
      <c r="B20" s="113" t="s">
        <v>53</v>
      </c>
      <c r="C20" s="114"/>
      <c r="D20" s="114"/>
      <c r="E20" s="115"/>
      <c r="F20" s="138"/>
      <c r="G20" s="139"/>
      <c r="H20" s="140"/>
      <c r="J20" s="141" t="s">
        <v>54</v>
      </c>
      <c r="K20" s="142"/>
      <c r="L20" s="142"/>
      <c r="M20" s="142"/>
      <c r="N20" s="143"/>
      <c r="O20" s="44"/>
      <c r="P20" s="150" t="s">
        <v>55</v>
      </c>
      <c r="Q20" s="151"/>
      <c r="R20" s="151"/>
      <c r="S20" s="151"/>
      <c r="T20" s="151"/>
      <c r="U20" s="152"/>
    </row>
    <row r="21" spans="1:23" ht="3.75" customHeight="1" thickBot="1" x14ac:dyDescent="0.3">
      <c r="B21" s="16"/>
      <c r="C21" s="40"/>
      <c r="D21" s="40"/>
      <c r="E21" s="40"/>
      <c r="F21" s="40"/>
      <c r="G21" s="40"/>
      <c r="H21" s="40"/>
      <c r="J21" s="144"/>
      <c r="K21" s="145"/>
      <c r="L21" s="145"/>
      <c r="M21" s="145"/>
      <c r="N21" s="146"/>
      <c r="O21" s="44"/>
      <c r="P21" s="37"/>
      <c r="Q21" s="38"/>
      <c r="R21" s="38"/>
      <c r="S21" s="38"/>
      <c r="T21" s="38"/>
      <c r="U21" s="39"/>
    </row>
    <row r="22" spans="1:23" ht="15.75" customHeight="1" thickBot="1" x14ac:dyDescent="0.3">
      <c r="B22" s="113" t="s">
        <v>56</v>
      </c>
      <c r="C22" s="115"/>
      <c r="D22" s="153"/>
      <c r="E22" s="153"/>
      <c r="F22" s="153"/>
      <c r="G22" s="153"/>
      <c r="H22" s="154"/>
      <c r="J22" s="144"/>
      <c r="K22" s="145"/>
      <c r="L22" s="145"/>
      <c r="M22" s="145"/>
      <c r="N22" s="146"/>
      <c r="P22" s="155" t="s">
        <v>57</v>
      </c>
      <c r="Q22" s="156"/>
      <c r="R22" s="156"/>
      <c r="S22" s="156"/>
      <c r="T22" s="156"/>
      <c r="U22" s="157"/>
      <c r="W22" s="45"/>
    </row>
    <row r="23" spans="1:23" ht="3.75" customHeight="1" thickBot="1" x14ac:dyDescent="0.3">
      <c r="B23" s="40"/>
      <c r="C23" s="40"/>
      <c r="D23" s="40"/>
      <c r="E23" s="40"/>
      <c r="F23" s="40"/>
      <c r="G23" s="40"/>
      <c r="H23" s="40"/>
      <c r="J23" s="144"/>
      <c r="K23" s="145"/>
      <c r="L23" s="145"/>
      <c r="M23" s="145"/>
      <c r="N23" s="146"/>
      <c r="P23" s="158"/>
      <c r="Q23" s="159"/>
      <c r="R23" s="159"/>
      <c r="S23" s="159"/>
      <c r="T23" s="159"/>
      <c r="U23" s="160"/>
    </row>
    <row r="24" spans="1:23" ht="15.75" customHeight="1" thickBot="1" x14ac:dyDescent="0.3">
      <c r="B24" s="164"/>
      <c r="C24" s="153"/>
      <c r="D24" s="153"/>
      <c r="E24" s="153"/>
      <c r="F24" s="153"/>
      <c r="G24" s="153"/>
      <c r="H24" s="154"/>
      <c r="I24" s="41"/>
      <c r="J24" s="144"/>
      <c r="K24" s="145"/>
      <c r="L24" s="145"/>
      <c r="M24" s="145"/>
      <c r="N24" s="146"/>
      <c r="P24" s="158"/>
      <c r="Q24" s="159"/>
      <c r="R24" s="159"/>
      <c r="S24" s="159"/>
      <c r="T24" s="159"/>
      <c r="U24" s="160"/>
    </row>
    <row r="25" spans="1:23" ht="3" customHeight="1" thickBot="1" x14ac:dyDescent="0.3">
      <c r="B25" s="40"/>
      <c r="C25" s="40"/>
      <c r="D25" s="40"/>
      <c r="E25" s="40"/>
      <c r="F25" s="40"/>
      <c r="G25" s="40"/>
      <c r="H25" s="40"/>
      <c r="J25" s="144"/>
      <c r="K25" s="145"/>
      <c r="L25" s="145"/>
      <c r="M25" s="145"/>
      <c r="N25" s="146"/>
      <c r="P25" s="158"/>
      <c r="Q25" s="159"/>
      <c r="R25" s="159"/>
      <c r="S25" s="159"/>
      <c r="T25" s="159"/>
      <c r="U25" s="160"/>
    </row>
    <row r="26" spans="1:23" ht="16.5" customHeight="1" thickBot="1" x14ac:dyDescent="0.3">
      <c r="B26" s="164"/>
      <c r="C26" s="153"/>
      <c r="D26" s="153"/>
      <c r="E26" s="153"/>
      <c r="F26" s="153"/>
      <c r="G26" s="153"/>
      <c r="H26" s="154"/>
      <c r="I26" s="41"/>
      <c r="J26" s="147"/>
      <c r="K26" s="148"/>
      <c r="L26" s="148"/>
      <c r="M26" s="148"/>
      <c r="N26" s="149"/>
      <c r="P26" s="158"/>
      <c r="Q26" s="159"/>
      <c r="R26" s="159"/>
      <c r="S26" s="159"/>
      <c r="T26" s="159"/>
      <c r="U26" s="160"/>
    </row>
    <row r="27" spans="1:23" ht="3.75" customHeight="1" thickBot="1" x14ac:dyDescent="0.3">
      <c r="P27" s="158"/>
      <c r="Q27" s="159"/>
      <c r="R27" s="159"/>
      <c r="S27" s="159"/>
      <c r="T27" s="159"/>
      <c r="U27" s="160"/>
    </row>
    <row r="28" spans="1:23" ht="15.75" customHeight="1" thickBot="1" x14ac:dyDescent="0.3">
      <c r="A28" s="46"/>
      <c r="B28" s="113" t="s">
        <v>58</v>
      </c>
      <c r="C28" s="115"/>
      <c r="D28" s="165"/>
      <c r="E28" s="165"/>
      <c r="F28" s="165"/>
      <c r="G28" s="165"/>
      <c r="H28" s="165"/>
      <c r="I28" s="47"/>
      <c r="J28" s="166" t="s">
        <v>59</v>
      </c>
      <c r="K28" s="167"/>
      <c r="L28" s="167"/>
      <c r="M28" s="167"/>
      <c r="N28" s="168"/>
      <c r="P28" s="161"/>
      <c r="Q28" s="162"/>
      <c r="R28" s="162"/>
      <c r="S28" s="162"/>
      <c r="T28" s="162"/>
      <c r="U28" s="163"/>
    </row>
    <row r="29" spans="1:23" ht="3.75" customHeight="1" thickBot="1" x14ac:dyDescent="0.3">
      <c r="C29" s="48"/>
      <c r="I29" s="49"/>
      <c r="J29" s="169"/>
      <c r="K29" s="170"/>
      <c r="L29" s="170"/>
      <c r="M29" s="170"/>
      <c r="N29" s="171"/>
      <c r="P29" s="175"/>
      <c r="Q29" s="176"/>
      <c r="R29" s="176"/>
      <c r="S29" s="176"/>
      <c r="T29" s="176"/>
      <c r="U29" s="177"/>
    </row>
    <row r="30" spans="1:23" ht="15.75" customHeight="1" thickBot="1" x14ac:dyDescent="0.3">
      <c r="B30" s="113" t="s">
        <v>60</v>
      </c>
      <c r="C30" s="115"/>
      <c r="D30" s="181"/>
      <c r="E30" s="182"/>
      <c r="F30" s="182"/>
      <c r="G30" s="182"/>
      <c r="H30" s="183"/>
      <c r="I30" s="47"/>
      <c r="J30" s="172"/>
      <c r="K30" s="173"/>
      <c r="L30" s="173"/>
      <c r="M30" s="173"/>
      <c r="N30" s="174"/>
      <c r="P30" s="178"/>
      <c r="Q30" s="179"/>
      <c r="R30" s="179"/>
      <c r="S30" s="179"/>
      <c r="T30" s="179"/>
      <c r="U30" s="180"/>
    </row>
    <row r="31" spans="1:23" ht="15.95" thickBot="1" x14ac:dyDescent="0.25">
      <c r="B31" s="50"/>
      <c r="C31" s="50"/>
      <c r="J31" s="51"/>
      <c r="K31" s="51"/>
      <c r="L31" s="51"/>
      <c r="M31" s="52"/>
      <c r="N31" s="51"/>
    </row>
    <row r="32" spans="1:23" ht="15.95" x14ac:dyDescent="0.2">
      <c r="A32" s="53"/>
      <c r="B32" s="54" t="s">
        <v>61</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5.95" x14ac:dyDescent="0.2">
      <c r="A34" s="58"/>
      <c r="B34" s="16" t="s">
        <v>62</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5" t="s">
        <v>63</v>
      </c>
      <c r="C36" s="125"/>
      <c r="D36" s="125"/>
      <c r="E36" s="125"/>
      <c r="F36" s="125"/>
      <c r="G36" s="125"/>
      <c r="H36" s="125"/>
      <c r="I36" s="125"/>
      <c r="J36" s="125"/>
      <c r="K36" s="125"/>
      <c r="L36" s="126"/>
      <c r="M36" s="127" t="s">
        <v>64</v>
      </c>
      <c r="N36" s="125"/>
      <c r="O36" s="125"/>
      <c r="P36" s="125"/>
      <c r="Q36" s="125"/>
      <c r="R36" s="125"/>
      <c r="S36" s="125"/>
      <c r="T36" s="125"/>
      <c r="U36" s="125"/>
      <c r="V36" s="59"/>
    </row>
    <row r="37" spans="1:22" ht="15.75" customHeight="1" thickBot="1" x14ac:dyDescent="0.3">
      <c r="A37" s="58"/>
      <c r="B37" s="125"/>
      <c r="C37" s="125"/>
      <c r="D37" s="125"/>
      <c r="E37" s="125"/>
      <c r="F37" s="125"/>
      <c r="G37" s="125"/>
      <c r="H37" s="125"/>
      <c r="I37" s="125"/>
      <c r="J37" s="125"/>
      <c r="K37" s="125"/>
      <c r="L37" s="126"/>
      <c r="M37" s="127"/>
      <c r="N37" s="125"/>
      <c r="O37" s="125"/>
      <c r="P37" s="125"/>
      <c r="Q37" s="125"/>
      <c r="R37" s="125"/>
      <c r="S37" s="125"/>
      <c r="T37" s="125"/>
      <c r="U37" s="125"/>
      <c r="V37" s="59"/>
    </row>
    <row r="38" spans="1:22" ht="15.75" customHeight="1" thickBot="1" x14ac:dyDescent="0.3">
      <c r="A38" s="58"/>
      <c r="B38" s="125"/>
      <c r="C38" s="125"/>
      <c r="D38" s="125"/>
      <c r="E38" s="125"/>
      <c r="F38" s="125"/>
      <c r="G38" s="125"/>
      <c r="H38" s="125"/>
      <c r="I38" s="125"/>
      <c r="J38" s="125"/>
      <c r="K38" s="125"/>
      <c r="L38" s="126"/>
      <c r="M38" s="127" t="s">
        <v>65</v>
      </c>
      <c r="N38" s="125"/>
      <c r="O38" s="125"/>
      <c r="P38" s="125"/>
      <c r="Q38" s="125"/>
      <c r="R38" s="125"/>
      <c r="S38" s="126"/>
      <c r="T38" s="128"/>
      <c r="U38" s="129"/>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184" t="s">
        <v>66</v>
      </c>
      <c r="C40" s="184"/>
      <c r="D40" s="184"/>
      <c r="E40" s="184"/>
      <c r="F40" s="184"/>
      <c r="G40" s="184"/>
      <c r="H40" s="184"/>
      <c r="I40" s="184"/>
      <c r="J40" s="184"/>
      <c r="K40" s="184"/>
      <c r="L40" s="184"/>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5.95" x14ac:dyDescent="0.2">
      <c r="A42" s="58"/>
      <c r="B42" s="200" t="s">
        <v>67</v>
      </c>
      <c r="C42" s="200"/>
      <c r="D42" s="200"/>
      <c r="E42" s="200"/>
      <c r="F42" s="200"/>
      <c r="G42" s="200"/>
      <c r="H42" s="200"/>
      <c r="I42" s="200"/>
      <c r="J42" s="200"/>
      <c r="K42" s="200"/>
      <c r="L42" s="45"/>
      <c r="M42" s="200" t="s">
        <v>68</v>
      </c>
      <c r="N42" s="200"/>
      <c r="O42" s="200"/>
      <c r="P42" s="200"/>
      <c r="Q42" s="200"/>
      <c r="R42" s="200"/>
      <c r="S42" s="200"/>
      <c r="T42" s="200"/>
      <c r="U42" s="200"/>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100000000000001" thickBot="1" x14ac:dyDescent="0.25">
      <c r="A44" s="58"/>
      <c r="B44" s="185" t="s">
        <v>69</v>
      </c>
      <c r="C44" s="186"/>
      <c r="D44" s="187"/>
      <c r="E44" s="188"/>
      <c r="F44" s="189"/>
      <c r="G44" s="189"/>
      <c r="H44" s="189"/>
      <c r="I44" s="189"/>
      <c r="J44" s="189"/>
      <c r="K44" s="190"/>
      <c r="L44" s="45"/>
      <c r="M44" s="113" t="s">
        <v>69</v>
      </c>
      <c r="N44" s="114"/>
      <c r="O44" s="114"/>
      <c r="P44" s="115"/>
      <c r="Q44" s="116"/>
      <c r="R44" s="117"/>
      <c r="S44" s="117"/>
      <c r="T44" s="117"/>
      <c r="U44" s="118"/>
      <c r="V44" s="59"/>
    </row>
    <row r="45" spans="1:22" ht="3" customHeight="1" thickBot="1" x14ac:dyDescent="0.3">
      <c r="A45" s="58"/>
      <c r="B45" s="16"/>
      <c r="C45" s="16"/>
      <c r="D45" s="16"/>
      <c r="E45" s="16"/>
      <c r="F45" s="16"/>
      <c r="G45" s="16"/>
      <c r="H45" s="45"/>
      <c r="I45" s="45"/>
      <c r="J45" s="16"/>
      <c r="K45" s="16"/>
      <c r="L45" s="16"/>
      <c r="M45" s="16"/>
      <c r="N45" s="16"/>
      <c r="O45" s="16"/>
      <c r="P45" s="16"/>
      <c r="Q45" s="191"/>
      <c r="R45" s="192"/>
      <c r="S45" s="192"/>
      <c r="T45" s="192"/>
      <c r="U45" s="193"/>
      <c r="V45" s="59"/>
    </row>
    <row r="46" spans="1:22" ht="15.75" thickBot="1" x14ac:dyDescent="0.3">
      <c r="A46" s="58"/>
      <c r="B46" s="185" t="s">
        <v>53</v>
      </c>
      <c r="C46" s="186"/>
      <c r="D46" s="187"/>
      <c r="E46" s="197"/>
      <c r="F46" s="198"/>
      <c r="G46" s="198"/>
      <c r="H46" s="198"/>
      <c r="I46" s="198"/>
      <c r="J46" s="198"/>
      <c r="K46" s="199"/>
      <c r="L46" s="45"/>
      <c r="M46" s="113" t="s">
        <v>53</v>
      </c>
      <c r="N46" s="114"/>
      <c r="O46" s="114"/>
      <c r="P46" s="115"/>
      <c r="Q46" s="194"/>
      <c r="R46" s="195"/>
      <c r="S46" s="195"/>
      <c r="T46" s="195"/>
      <c r="U46" s="196"/>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100000000000001" thickBot="1" x14ac:dyDescent="0.25">
      <c r="A48" s="58"/>
      <c r="B48" s="113" t="s">
        <v>56</v>
      </c>
      <c r="C48" s="115"/>
      <c r="D48" s="188"/>
      <c r="E48" s="189"/>
      <c r="F48" s="189"/>
      <c r="G48" s="189"/>
      <c r="H48" s="189"/>
      <c r="I48" s="189"/>
      <c r="J48" s="189"/>
      <c r="K48" s="190"/>
      <c r="L48" s="45"/>
      <c r="M48" s="113" t="s">
        <v>56</v>
      </c>
      <c r="N48" s="115"/>
      <c r="O48" s="203"/>
      <c r="P48" s="204"/>
      <c r="Q48" s="204"/>
      <c r="R48" s="204"/>
      <c r="S48" s="204"/>
      <c r="T48" s="204"/>
      <c r="U48" s="205"/>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8"/>
      <c r="C50" s="189"/>
      <c r="D50" s="189"/>
      <c r="E50" s="189"/>
      <c r="F50" s="189"/>
      <c r="G50" s="189"/>
      <c r="H50" s="189"/>
      <c r="I50" s="189"/>
      <c r="J50" s="189"/>
      <c r="K50" s="190"/>
      <c r="L50" s="45"/>
      <c r="M50" s="116"/>
      <c r="N50" s="117"/>
      <c r="O50" s="117"/>
      <c r="P50" s="117"/>
      <c r="Q50" s="117"/>
      <c r="R50" s="117"/>
      <c r="S50" s="117"/>
      <c r="T50" s="117"/>
      <c r="U50" s="118"/>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8"/>
      <c r="C52" s="189"/>
      <c r="D52" s="189"/>
      <c r="E52" s="189"/>
      <c r="F52" s="189"/>
      <c r="G52" s="189"/>
      <c r="H52" s="189"/>
      <c r="I52" s="189"/>
      <c r="J52" s="189"/>
      <c r="K52" s="190"/>
      <c r="L52" s="45"/>
      <c r="M52" s="116"/>
      <c r="N52" s="117"/>
      <c r="O52" s="117"/>
      <c r="P52" s="117"/>
      <c r="Q52" s="117"/>
      <c r="R52" s="117"/>
      <c r="S52" s="117"/>
      <c r="T52" s="117"/>
      <c r="U52" s="118"/>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13" t="s">
        <v>58</v>
      </c>
      <c r="C54" s="115"/>
      <c r="D54" s="188"/>
      <c r="E54" s="189"/>
      <c r="F54" s="189"/>
      <c r="G54" s="189"/>
      <c r="H54" s="189"/>
      <c r="I54" s="189"/>
      <c r="J54" s="189"/>
      <c r="K54" s="190"/>
      <c r="L54" s="45"/>
      <c r="M54" s="201" t="s">
        <v>58</v>
      </c>
      <c r="N54" s="202"/>
      <c r="O54" s="116"/>
      <c r="P54" s="117"/>
      <c r="Q54" s="117"/>
      <c r="R54" s="117"/>
      <c r="S54" s="117"/>
      <c r="T54" s="117"/>
      <c r="U54" s="118"/>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13" t="s">
        <v>70</v>
      </c>
      <c r="C56" s="115"/>
      <c r="D56" s="188"/>
      <c r="E56" s="189"/>
      <c r="F56" s="189"/>
      <c r="G56" s="189"/>
      <c r="H56" s="189"/>
      <c r="I56" s="189"/>
      <c r="J56" s="189"/>
      <c r="K56" s="190"/>
      <c r="L56" s="45"/>
      <c r="M56" s="201" t="s">
        <v>70</v>
      </c>
      <c r="N56" s="202"/>
      <c r="O56" s="116"/>
      <c r="P56" s="117"/>
      <c r="Q56" s="117"/>
      <c r="R56" s="117"/>
      <c r="S56" s="117"/>
      <c r="T56" s="117"/>
      <c r="U56" s="118"/>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2"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workbookViewId="0">
      <selection activeCell="M14" sqref="M14"/>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
      <c r="H1" s="21" t="s">
        <v>24</v>
      </c>
      <c r="I1" s="9" t="s">
        <v>72</v>
      </c>
      <c r="L1" s="14" t="s">
        <v>36</v>
      </c>
      <c r="M1" t="s">
        <v>25</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73</v>
      </c>
      <c r="B3" t="s">
        <v>74</v>
      </c>
      <c r="C3" t="s">
        <v>18</v>
      </c>
      <c r="D3" t="s">
        <v>71</v>
      </c>
      <c r="E3" t="s">
        <v>19</v>
      </c>
      <c r="F3" t="s">
        <v>20</v>
      </c>
      <c r="G3" t="s">
        <v>3</v>
      </c>
      <c r="H3" t="str">
        <f ca="1">OFFSET(setUp!$B$11,Entry_Ind!H2,0)</f>
        <v>12.5m Ropes</v>
      </c>
      <c r="I3" t="str">
        <f ca="1">OFFSET(setUp!$B$11,Entry_Ind!I2,0)</f>
        <v>200m Obs</v>
      </c>
      <c r="J3" t="str">
        <f ca="1">OFFSET(setUp!$B$11,Entry_Ind!J2,0)</f>
        <v>50m Carry</v>
      </c>
      <c r="K3" t="str">
        <f ca="1">OFFSET(setUp!$B$11,Entry_Ind!K2,0)</f>
        <v>100m Carry</v>
      </c>
      <c r="L3" t="str">
        <f ca="1">OFFSET(setUp!$B$11,Entry_Ind!L2,0)</f>
        <v>6 x 50 Obs</v>
      </c>
      <c r="M3" t="str">
        <f ca="1">OFFSET(setUp!$B$11,Entry_Ind!M2,0)</f>
        <v>6 x 50 Free</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75</v>
      </c>
      <c r="B4" s="23" t="s">
        <v>76</v>
      </c>
      <c r="C4" s="23">
        <v>30046473</v>
      </c>
      <c r="D4" s="23" t="s">
        <v>27</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77</v>
      </c>
      <c r="B5" s="23" t="s">
        <v>78</v>
      </c>
      <c r="C5" s="23"/>
      <c r="D5" s="23" t="s">
        <v>30</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80</v>
      </c>
      <c r="B6" s="23" t="s">
        <v>81</v>
      </c>
      <c r="C6" s="23"/>
      <c r="D6" s="23" t="s">
        <v>27</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84</v>
      </c>
      <c r="B7" s="23" t="s">
        <v>85</v>
      </c>
      <c r="C7" s="23"/>
      <c r="D7" s="23" t="s">
        <v>30</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107</v>
      </c>
      <c r="B8" s="4" t="s">
        <v>108</v>
      </c>
      <c r="C8" s="4">
        <v>1</v>
      </c>
      <c r="D8" s="4" t="s">
        <v>96</v>
      </c>
      <c r="E8" s="7">
        <v>18264</v>
      </c>
      <c r="F8" s="8">
        <f>IF(E8="","",DATEDIF(E8,setUp!$C$5,"Y"))</f>
        <v>65</v>
      </c>
      <c r="G8" s="29" t="s">
        <v>94</v>
      </c>
      <c r="H8" s="17">
        <v>1</v>
      </c>
      <c r="I8" s="17" t="s">
        <v>104</v>
      </c>
      <c r="J8" s="17">
        <v>1</v>
      </c>
      <c r="K8" s="17">
        <v>1</v>
      </c>
      <c r="L8" s="17"/>
      <c r="M8" s="17"/>
      <c r="N8" s="17"/>
      <c r="O8" s="17"/>
      <c r="P8" s="17"/>
      <c r="Q8" s="17"/>
      <c r="R8" s="17"/>
      <c r="S8" s="17"/>
      <c r="T8" s="17"/>
      <c r="U8" s="28" t="str">
        <f ca="1">OFFSET(setUp!$B$8,0,processing_ind!D7)</f>
        <v>Open</v>
      </c>
      <c r="V8" s="28" t="str">
        <f ca="1">OFFSET(setUp!$B$8,0,processing_ind!C7)</f>
        <v>Open</v>
      </c>
    </row>
    <row r="9" spans="1:22" x14ac:dyDescent="0.2">
      <c r="A9" s="4" t="s">
        <v>109</v>
      </c>
      <c r="B9" s="4" t="s">
        <v>110</v>
      </c>
      <c r="C9" s="4">
        <v>1</v>
      </c>
      <c r="D9" s="74" t="s">
        <v>96</v>
      </c>
      <c r="E9" s="7">
        <v>18264</v>
      </c>
      <c r="F9" s="8">
        <f>IF(E9="","",DATEDIF(E9,setUp!$C$5,"Y"))</f>
        <v>65</v>
      </c>
      <c r="G9" s="29" t="s">
        <v>94</v>
      </c>
      <c r="H9" s="17" t="s">
        <v>104</v>
      </c>
      <c r="I9" s="17">
        <v>1</v>
      </c>
      <c r="J9" s="17" t="s">
        <v>104</v>
      </c>
      <c r="K9" s="17" t="s">
        <v>104</v>
      </c>
      <c r="L9" s="17"/>
      <c r="M9" s="17"/>
      <c r="N9" s="17"/>
      <c r="O9" s="17"/>
      <c r="P9" s="17"/>
      <c r="Q9" s="17"/>
      <c r="R9" s="17"/>
      <c r="S9" s="17"/>
      <c r="T9" s="17"/>
      <c r="U9" s="28" t="str">
        <f ca="1">OFFSET(setUp!$B$8,0,processing_ind!D8)</f>
        <v>Open</v>
      </c>
      <c r="V9" s="28" t="str">
        <f ca="1">OFFSET(setUp!$B$8,0,processing_ind!C8)</f>
        <v>Open</v>
      </c>
    </row>
    <row r="10" spans="1:22" x14ac:dyDescent="0.2">
      <c r="A10" s="4" t="s">
        <v>111</v>
      </c>
      <c r="B10" s="4" t="s">
        <v>112</v>
      </c>
      <c r="C10" s="4">
        <v>1</v>
      </c>
      <c r="D10" s="74" t="s">
        <v>96</v>
      </c>
      <c r="E10" s="7">
        <v>18264</v>
      </c>
      <c r="F10" s="8">
        <f>IF(E10="","",DATEDIF(E10,setUp!$C$5,"Y"))</f>
        <v>65</v>
      </c>
      <c r="G10" s="29" t="s">
        <v>94</v>
      </c>
      <c r="H10" s="17">
        <v>1</v>
      </c>
      <c r="I10" s="17" t="s">
        <v>104</v>
      </c>
      <c r="J10" s="17">
        <v>1</v>
      </c>
      <c r="K10" s="17" t="s">
        <v>104</v>
      </c>
      <c r="L10" s="17"/>
      <c r="M10" s="17"/>
      <c r="N10" s="17"/>
      <c r="O10" s="17"/>
      <c r="P10" s="17"/>
      <c r="Q10" s="17"/>
      <c r="R10" s="17"/>
      <c r="S10" s="17"/>
      <c r="T10" s="17"/>
      <c r="U10" s="28" t="str">
        <f ca="1">OFFSET(setUp!$B$8,0,processing_ind!D9)</f>
        <v>Open</v>
      </c>
      <c r="V10" s="28" t="str">
        <f ca="1">OFFSET(setUp!$B$8,0,processing_ind!C9)</f>
        <v>Open</v>
      </c>
    </row>
    <row r="11" spans="1:22" x14ac:dyDescent="0.2">
      <c r="A11" s="4" t="s">
        <v>113</v>
      </c>
      <c r="B11" s="4" t="s">
        <v>114</v>
      </c>
      <c r="C11" s="4">
        <v>1</v>
      </c>
      <c r="D11" s="74" t="s">
        <v>96</v>
      </c>
      <c r="E11" s="7">
        <v>18264</v>
      </c>
      <c r="F11" s="8">
        <f>IF(E11="","",DATEDIF(E11,setUp!$C$5,"Y"))</f>
        <v>65</v>
      </c>
      <c r="G11" s="29" t="s">
        <v>94</v>
      </c>
      <c r="H11" s="17" t="s">
        <v>104</v>
      </c>
      <c r="I11" s="17" t="s">
        <v>104</v>
      </c>
      <c r="J11" s="17">
        <v>1</v>
      </c>
      <c r="K11" s="17">
        <v>1</v>
      </c>
      <c r="L11" s="17"/>
      <c r="M11" s="17"/>
      <c r="N11" s="17"/>
      <c r="O11" s="17"/>
      <c r="P11" s="17"/>
      <c r="Q11" s="17"/>
      <c r="R11" s="17"/>
      <c r="S11" s="17"/>
      <c r="T11" s="17"/>
      <c r="U11" s="28" t="str">
        <f ca="1">OFFSET(setUp!$B$8,0,processing_ind!D10)</f>
        <v>Open</v>
      </c>
      <c r="V11" s="28" t="str">
        <f ca="1">OFFSET(setUp!$B$8,0,processing_ind!C10)</f>
        <v>Open</v>
      </c>
    </row>
    <row r="12" spans="1:22" x14ac:dyDescent="0.2">
      <c r="A12" s="4" t="s">
        <v>107</v>
      </c>
      <c r="B12" s="4" t="s">
        <v>105</v>
      </c>
      <c r="C12" s="4">
        <v>1</v>
      </c>
      <c r="D12" s="74" t="s">
        <v>96</v>
      </c>
      <c r="E12" s="7">
        <v>18264</v>
      </c>
      <c r="F12" s="8">
        <f>IF(E12="","",DATEDIF(E12,setUp!$C$5,"Y"))</f>
        <v>65</v>
      </c>
      <c r="G12" s="29" t="s">
        <v>94</v>
      </c>
      <c r="H12" s="17">
        <v>1</v>
      </c>
      <c r="I12" s="17" t="s">
        <v>104</v>
      </c>
      <c r="J12" s="17" t="s">
        <v>104</v>
      </c>
      <c r="K12" s="17" t="s">
        <v>104</v>
      </c>
      <c r="L12" s="17"/>
      <c r="M12" s="17"/>
      <c r="N12" s="17"/>
      <c r="O12" s="17"/>
      <c r="P12" s="17"/>
      <c r="Q12" s="17"/>
      <c r="R12" s="17"/>
      <c r="S12" s="17"/>
      <c r="T12" s="17"/>
      <c r="U12" s="28" t="str">
        <f ca="1">OFFSET(setUp!$B$8,0,processing_ind!D11)</f>
        <v>Open</v>
      </c>
      <c r="V12" s="28" t="str">
        <f ca="1">OFFSET(setUp!$B$8,0,processing_ind!C11)</f>
        <v>Open</v>
      </c>
    </row>
    <row r="13" spans="1:22" x14ac:dyDescent="0.2">
      <c r="A13" s="4" t="s">
        <v>115</v>
      </c>
      <c r="B13" s="4" t="s">
        <v>116</v>
      </c>
      <c r="C13" s="4">
        <v>1</v>
      </c>
      <c r="D13" s="74" t="s">
        <v>96</v>
      </c>
      <c r="E13" s="7">
        <v>18264</v>
      </c>
      <c r="F13" s="8">
        <f>IF(E13="","",DATEDIF(E13,setUp!$C$5,"Y"))</f>
        <v>65</v>
      </c>
      <c r="G13" s="29" t="s">
        <v>94</v>
      </c>
      <c r="H13" s="17" t="s">
        <v>104</v>
      </c>
      <c r="I13" s="17" t="s">
        <v>104</v>
      </c>
      <c r="J13" s="17">
        <v>1</v>
      </c>
      <c r="K13" s="17" t="s">
        <v>104</v>
      </c>
      <c r="L13" s="17"/>
      <c r="M13" s="17"/>
      <c r="N13" s="17"/>
      <c r="O13" s="17"/>
      <c r="P13" s="17"/>
      <c r="Q13" s="17"/>
      <c r="R13" s="17"/>
      <c r="S13" s="17"/>
      <c r="T13" s="17"/>
      <c r="U13" s="28" t="str">
        <f ca="1">OFFSET(setUp!$B$8,0,processing_ind!D12)</f>
        <v>Open</v>
      </c>
      <c r="V13" s="28" t="str">
        <f ca="1">OFFSET(setUp!$B$8,0,processing_ind!C12)</f>
        <v>Open</v>
      </c>
    </row>
    <row r="14" spans="1:22" x14ac:dyDescent="0.2">
      <c r="A14" s="4" t="s">
        <v>121</v>
      </c>
      <c r="B14" s="4" t="s">
        <v>121</v>
      </c>
      <c r="C14" s="4">
        <v>1</v>
      </c>
      <c r="D14" s="74" t="s">
        <v>96</v>
      </c>
      <c r="E14" s="7">
        <v>32874</v>
      </c>
      <c r="F14" s="8">
        <f>IF(E14="","",DATEDIF(E14,setUp!$C$5,"Y"))</f>
        <v>25</v>
      </c>
      <c r="G14" s="29" t="s">
        <v>6</v>
      </c>
      <c r="H14" s="17">
        <v>1.1574074074074073E-4</v>
      </c>
      <c r="I14" s="17">
        <v>1.1574074074074073E-4</v>
      </c>
      <c r="J14" s="17">
        <v>1.1574074074074073E-4</v>
      </c>
      <c r="K14" s="17">
        <v>1.1574074074074073E-4</v>
      </c>
      <c r="L14" s="17">
        <v>1.1574074074074073E-4</v>
      </c>
      <c r="M14" s="17">
        <v>1.1574074074074073E-4</v>
      </c>
      <c r="N14" s="17"/>
      <c r="O14" s="17"/>
      <c r="P14" s="17"/>
      <c r="Q14" s="17"/>
      <c r="R14" s="17"/>
      <c r="S14" s="17"/>
      <c r="T14" s="17"/>
      <c r="U14" s="28" t="str">
        <f ca="1">OFFSET(setUp!$B$8,0,processing_ind!D13)</f>
        <v>Open</v>
      </c>
      <c r="V14" s="28" t="str">
        <f ca="1">OFFSET(setUp!$B$8,0,processing_ind!C13)</f>
        <v>Open</v>
      </c>
    </row>
    <row r="15" spans="1:22" x14ac:dyDescent="0.2">
      <c r="A15" s="4"/>
      <c r="B15" s="4"/>
      <c r="C15" s="4"/>
      <c r="D15" s="74"/>
      <c r="E15" s="7"/>
      <c r="F15" s="8" t="str">
        <f>IF(E15="","",DATEDIF(E15,setUp!$C$5,"Y"))</f>
        <v/>
      </c>
      <c r="G15" s="29"/>
      <c r="H15" s="17"/>
      <c r="I15" s="17"/>
      <c r="J15" s="17"/>
      <c r="K15" s="17"/>
      <c r="L15" s="17"/>
      <c r="M15" s="17"/>
      <c r="N15" s="17"/>
      <c r="O15" s="17"/>
      <c r="P15" s="17"/>
      <c r="Q15" s="17"/>
      <c r="R15" s="17"/>
      <c r="S15" s="17"/>
      <c r="T15" s="17"/>
      <c r="U15" s="28" t="str">
        <f ca="1">OFFSET(setUp!$B$8,0,processing_ind!D14)</f>
        <v>AgeGroup</v>
      </c>
      <c r="V15" s="28" t="str">
        <f ca="1">OFFSET(setUp!$B$8,0,processing_ind!C14)</f>
        <v>AgeGroup</v>
      </c>
    </row>
    <row r="16" spans="1:22" x14ac:dyDescent="0.2">
      <c r="A16" s="4"/>
      <c r="B16" s="4"/>
      <c r="C16" s="4"/>
      <c r="D16" s="74"/>
      <c r="E16" s="7"/>
      <c r="F16" s="8" t="str">
        <f>IF(E16="","",DATEDIF(E16,setUp!$C$5,"Y"))</f>
        <v/>
      </c>
      <c r="G16" s="29"/>
      <c r="H16" s="17"/>
      <c r="I16" s="17"/>
      <c r="J16" s="17"/>
      <c r="K16" s="17"/>
      <c r="L16" s="17"/>
      <c r="M16" s="17"/>
      <c r="N16" s="17"/>
      <c r="O16" s="17"/>
      <c r="P16" s="17"/>
      <c r="Q16" s="17"/>
      <c r="R16" s="17"/>
      <c r="S16" s="17"/>
      <c r="T16" s="17"/>
      <c r="U16" s="28" t="str">
        <f ca="1">OFFSET(setUp!$B$8,0,processing_ind!D15)</f>
        <v>AgeGroup</v>
      </c>
      <c r="V16" s="28" t="str">
        <f ca="1">OFFSET(setUp!$B$8,0,processing_ind!C15)</f>
        <v>AgeGroup</v>
      </c>
    </row>
    <row r="17" spans="1:22" x14ac:dyDescent="0.2">
      <c r="A17" s="4"/>
      <c r="B17" s="4"/>
      <c r="C17" s="4"/>
      <c r="D17" s="7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
      <c r="A18" s="4"/>
      <c r="B18" s="4"/>
      <c r="C18" s="4"/>
      <c r="D18" s="7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
      <c r="A19" s="4"/>
      <c r="B19" s="4"/>
      <c r="C19" s="4"/>
      <c r="D19" s="7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
      <c r="A20" s="4"/>
      <c r="B20" s="4"/>
      <c r="C20" s="4"/>
      <c r="D20" s="7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
      <c r="A21" s="4"/>
      <c r="B21" s="4"/>
      <c r="C21" s="4"/>
      <c r="D21" s="74"/>
      <c r="E21" s="7"/>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
      <c r="A22" s="4"/>
      <c r="B22" s="4"/>
      <c r="C22" s="4"/>
      <c r="D22" s="74"/>
      <c r="E22" s="7"/>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4"/>
      <c r="B32" s="4"/>
      <c r="C32" s="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conditionalFormatting sqref="H3:T3">
    <cfRule type="cellIs" dxfId="11" priority="6" operator="equal">
      <formula>0</formula>
    </cfRule>
  </conditionalFormatting>
  <conditionalFormatting sqref="G4:G152">
    <cfRule type="cellIs" dxfId="10" priority="1" stopIfTrue="1" operator="equal">
      <formula>U4</formula>
    </cfRule>
    <cfRule type="cellIs" dxfId="9"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G14:G152</xm:sqref>
        </x14:dataValidation>
        <x14:dataValidation type="list" allowBlank="1" showInputMessage="1" showErrorMessage="1">
          <x14:formula1>
            <xm:f>setUp!$D$8:$G$8</xm:f>
          </x14:formula1>
          <xm:sqref>G8:G13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tabSelected="1" workbookViewId="0">
      <selection activeCell="I4" sqref="I4"/>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19" ht="45" x14ac:dyDescent="0.2">
      <c r="G1" s="21" t="s">
        <v>24</v>
      </c>
      <c r="H1" s="9" t="s">
        <v>72</v>
      </c>
      <c r="K1" s="14" t="s">
        <v>36</v>
      </c>
      <c r="L1" t="s">
        <v>25</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31</v>
      </c>
      <c r="B3" t="s">
        <v>32</v>
      </c>
      <c r="C3" t="s">
        <v>33</v>
      </c>
      <c r="D3" t="s">
        <v>34</v>
      </c>
      <c r="E3" t="s">
        <v>71</v>
      </c>
      <c r="F3" t="s">
        <v>3</v>
      </c>
      <c r="G3" t="str">
        <f ca="1">OFFSET(setUp!$B$26,Entry_Ind!H2,0)</f>
        <v>12.5m Line</v>
      </c>
      <c r="H3" t="str">
        <f ca="1">OFFSET(setUp!$B$26,Entry_Ind!I2,0)</f>
        <v>4 x 50 Obs</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t="s">
        <v>121</v>
      </c>
      <c r="B4" s="11" t="s">
        <v>121</v>
      </c>
      <c r="C4" s="11" t="s">
        <v>121</v>
      </c>
      <c r="D4" s="11" t="s">
        <v>121</v>
      </c>
      <c r="E4" s="4" t="s">
        <v>96</v>
      </c>
      <c r="F4" s="4" t="s">
        <v>6</v>
      </c>
      <c r="G4" s="17">
        <v>1.1574074074074073E-4</v>
      </c>
      <c r="H4" s="17">
        <v>1.1574074074074073E-4</v>
      </c>
      <c r="I4" s="17">
        <v>1.1574074074074073E-4</v>
      </c>
      <c r="J4" s="17"/>
      <c r="K4" s="17"/>
      <c r="L4" s="17"/>
      <c r="M4" s="17"/>
      <c r="N4" s="17"/>
      <c r="O4" s="17"/>
      <c r="P4" s="17"/>
      <c r="Q4" s="17"/>
      <c r="R4" s="17"/>
      <c r="S4" s="17"/>
    </row>
    <row r="5" spans="1:19" x14ac:dyDescent="0.2">
      <c r="A5" s="11"/>
      <c r="B5" s="11"/>
      <c r="C5" s="11"/>
      <c r="D5" s="11"/>
      <c r="E5" s="4"/>
      <c r="F5" s="4"/>
      <c r="G5" s="17"/>
      <c r="H5" s="17"/>
      <c r="I5" s="17"/>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5"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
      <c r="F1">
        <v>1</v>
      </c>
      <c r="G1">
        <v>2</v>
      </c>
      <c r="H1">
        <v>3</v>
      </c>
      <c r="I1">
        <v>4</v>
      </c>
      <c r="J1">
        <v>5</v>
      </c>
      <c r="K1">
        <v>6</v>
      </c>
      <c r="L1">
        <v>7</v>
      </c>
      <c r="M1">
        <v>8</v>
      </c>
      <c r="N1">
        <v>9</v>
      </c>
      <c r="O1">
        <v>10</v>
      </c>
      <c r="P1">
        <v>11</v>
      </c>
      <c r="Q1">
        <v>12</v>
      </c>
      <c r="R1">
        <v>13</v>
      </c>
    </row>
    <row r="2" spans="2:18" x14ac:dyDescent="0.2">
      <c r="B2" s="206" t="s">
        <v>22</v>
      </c>
      <c r="C2" s="206"/>
      <c r="D2" t="s">
        <v>82</v>
      </c>
      <c r="E2" t="s">
        <v>83</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1</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5</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5</v>
      </c>
      <c r="F8">
        <f ca="1">CHOOSE(OFFSET(setUp!$B$11,F$1,$E8)+1,IF($C8=$E8,0,IF(OFFSET(setUp!$B$11,F$1,$C8)=2,2,0)),1,1)</f>
        <v>1</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5</v>
      </c>
      <c r="F9">
        <f ca="1">CHOOSE(OFFSET(setUp!$B$11,F$1,$E9)+1,IF($C9=$E9,0,IF(OFFSET(setUp!$B$11,F$1,$C9)=2,2,0)),1,1)</f>
        <v>1</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5</v>
      </c>
      <c r="F10">
        <f ca="1">CHOOSE(OFFSET(setUp!$B$11,F$1,$E10)+1,IF($C10=$E10,0,IF(OFFSET(setUp!$B$11,F$1,$C10)=2,2,0)),1,1)</f>
        <v>1</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66</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5</v>
      </c>
      <c r="F11">
        <f ca="1">CHOOSE(OFFSET(setUp!$B$11,F$1,$E11)+1,IF($C11=$E11,0,IF(OFFSET(setUp!$B$11,F$1,$C11)=2,2,0)),1,1)</f>
        <v>1</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66</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5</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26</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4</v>
      </c>
      <c r="E13">
        <f>IFERROR(HLOOKUP(Entry_Ind!G14,setUp!$C$8:$G$11,4,FALSE),6)</f>
        <v>2</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1</v>
      </c>
      <c r="K13">
        <f ca="1">CHOOSE(OFFSET(setUp!$B$11,K$1,$E13)+1,IF($C13=$E13,0,IF(OFFSET(setUp!$B$11,K$1,$C13)=2,2,0)),1,1)</f>
        <v>1</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0</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0</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
      <c r="F1">
        <v>1</v>
      </c>
      <c r="G1">
        <v>2</v>
      </c>
      <c r="H1">
        <v>3</v>
      </c>
      <c r="I1">
        <v>4</v>
      </c>
      <c r="J1">
        <v>5</v>
      </c>
      <c r="K1">
        <v>6</v>
      </c>
      <c r="L1">
        <v>7</v>
      </c>
      <c r="M1">
        <v>8</v>
      </c>
      <c r="N1">
        <v>9</v>
      </c>
      <c r="O1">
        <v>10</v>
      </c>
      <c r="P1">
        <v>11</v>
      </c>
      <c r="Q1">
        <v>12</v>
      </c>
      <c r="R1">
        <v>13</v>
      </c>
    </row>
    <row r="2" spans="5:18" x14ac:dyDescent="0.2">
      <c r="E2" t="s">
        <v>21</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2015-11-27T19:31:17Z</dcterms:modified>
</cp:coreProperties>
</file>